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<sst xmlns="http://schemas.openxmlformats.org/spreadsheetml/2006/main" count="518" uniqueCount="500">
  <si>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</si>
  <si>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</si>
  <si>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</si>
  <si>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</si>
  <si>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</si>
  <si>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</si>
  <si>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</si>
  <si>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</si>
  <si>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</si>
  <si>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</si>
  <si>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</si>
  <si>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</si>
  <si>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</si>
  <si>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</si>
  <si>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</si>
  <si>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</si>
  <si>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</si>
  <si>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</si>
  <si>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</si>
  <si>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</si>
  <si>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</si>
  <si>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</si>
  <si>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</si>
  <si>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</si>
  <si>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</si>
  <si>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</si>
  <si>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</si>
  <si>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</si>
  <si>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</si>
  <si>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</si>
  <si>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</si>
  <si>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</si>
  <si>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</si>
  <si>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</si>
  <si>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</si>
  <si>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</si>
  <si>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</si>
  <si>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</si>
  <si>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</si>
  <si>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</si>
  <si>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</si>
  <si>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</si>
  <si>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</si>
  <si>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</si>
  <si>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</si>
  <si>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</si>
  <si>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</si>
  <si>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</si>
  <si>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</si>
  <si>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</si>
  <si>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</si>
  <si>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</si>
  <si>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</si>
  <si>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</si>
  <si>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</si>
  <si>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</si>
  <si>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</si>
  <si>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</si>
  <si>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</si>
  <si>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</si>
  <si>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</si>
  <si>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</si>
  <si>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</si>
  <si>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</si>
  <si>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</si>
  <si>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</si>
  <si>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</si>
  <si>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</si>
  <si>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</si>
  <si>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</si>
  <si>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</si>
  <si>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</si>
  <si>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</si>
  <si>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</si>
  <si>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</si>
  <si>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</si>
  <si>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</si>
  <si>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</si>
  <si>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</si>
  <si>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</si>
  <si>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</si>
  <si>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</si>
  <si>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</si>
  <si>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</si>
  <si>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</si>
  <si>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</si>
  <si>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</si>
  <si>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</si>
  <si>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</si>
  <si>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</si>
  <si>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</si>
  <si>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</si>
  <si>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</si>
  <si>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</si>
  <si>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</si>
  <si>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</si>
  <si>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</si>
  <si>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</si>
  <si>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</si>
  <si>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</si>
  <si>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</si>
  <si>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</si>
  <si>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</si>
  <si>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</si>
  <si>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</si>
  <si>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</si>
  <si>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</si>
  <si>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</si>
  <si>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</si>
  <si>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</si>
  <si>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</si>
  <si>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</si>
  <si>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</si>
  <si>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</si>
  <si>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</si>
  <si>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</si>
  <si>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</si>
  <si>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</si>
  <si>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</si>
  <si>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</si>
  <si>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</si>
  <si>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</si>
  <si>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</si>
  <si>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</si>
  <si>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</si>
  <si>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</si>
  <si>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</si>
  <si>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</si>
  <si>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</si>
  <si>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</si>
  <si>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</si>
  <si>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</si>
  <si>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</si>
  <si>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</si>
  <si>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</si>
  <si>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</si>
  <si>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</si>
  <si>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</si>
  <si>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</si>
  <si>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</si>
  <si>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</si>
  <si>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</si>
  <si>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</si>
  <si>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</si>
  <si>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</si>
  <si>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</si>
  <si>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</si>
  <si>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</si>
  <si>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</si>
  <si>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</si>
  <si>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</si>
  <si>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</si>
  <si>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</si>
  <si>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</si>
  <si>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</si>
  <si>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</si>
  <si>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</si>
  <si>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</si>
  <si>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</si>
  <si>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</si>
  <si>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</si>
  <si>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</si>
  <si>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</si>
  <si>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</si>
  <si>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</si>
  <si>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</si>
  <si>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</si>
  <si>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</si>
  <si>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</si>
  <si>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</si>
  <si>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</si>
  <si>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</si>
  <si>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</si>
  <si>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</si>
  <si>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</si>
  <si>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</si>
  <si>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</si>
  <si>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</si>
  <si>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</si>
  <si>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</si>
  <si>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</si>
  <si>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</si>
  <si>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</si>
  <si>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</si>
  <si>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</si>
  <si>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</si>
  <si>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</si>
  <si>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</si>
  <si>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</si>
  <si>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</si>
  <si>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</si>
  <si>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</si>
  <si>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</si>
  <si>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</si>
  <si>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</si>
  <si>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</si>
  <si>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</si>
  <si>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</si>
  <si>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</si>
  <si>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</si>
  <si>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</si>
  <si>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</si>
  <si>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</si>
  <si>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</si>
  <si>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</si>
  <si>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</si>
  <si>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</si>
  <si>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</si>
  <si>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</si>
  <si>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</si>
  <si>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</si>
  <si>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</si>
  <si>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</si>
  <si>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</si>
  <si>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</si>
  <si>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</si>
  <si>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</si>
  <si>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</si>
  <si>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</si>
  <si>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</si>
  <si>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</si>
  <si>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</si>
  <si>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</si>
  <si>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</si>
  <si>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</si>
  <si>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</si>
  <si>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</si>
  <si>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</si>
  <si>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</si>
  <si>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</si>
  <si>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</si>
  <si>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</si>
  <si>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</si>
  <si>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</si>
  <si>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</si>
  <si>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</si>
  <si>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</si>
  <si>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</si>
  <si>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</si>
  <si>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</si>
  <si>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</si>
  <si>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</si>
  <si>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</si>
  <si>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</si>
  <si>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</si>
  <si>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</si>
  <si>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</si>
  <si>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</si>
  <si>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</si>
  <si>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</si>
  <si>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</si>
  <si>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</si>
  <si>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</si>
  <si>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</si>
  <si>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</si>
  <si>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</si>
  <si>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</si>
  <si>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</si>
  <si>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</si>
  <si>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</si>
  <si>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</si>
  <si>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</si>
  <si>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</si>
  <si>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</si>
  <si>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</si>
  <si>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</si>
  <si>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</si>
  <si>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</si>
  <si>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</si>
  <si>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</si>
  <si>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</si>
  <si>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</si>
  <si>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</si>
  <si>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</si>
  <si>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</si>
  <si>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</si>
  <si>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</si>
  <si>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</si>
  <si>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</si>
  <si>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</si>
  <si>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</si>
  <si>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</si>
  <si>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</si>
  <si>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</si>
  <si>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</si>
  <si>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</si>
  <si>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</si>
  <si>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</si>
  <si>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</si>
  <si>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</si>
  <si>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</si>
  <si>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</si>
  <si>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</si>
  <si>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</si>
  <si>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</si>
  <si>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</si>
  <si>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</si>
  <si>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</si>
  <si>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</si>
  <si>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</si>
  <si>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</si>
  <si>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</si>
  <si>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</si>
  <si>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</si>
  <si>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</si>
  <si>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</si>
  <si>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</si>
  <si>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</si>
  <si>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</si>
  <si>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</si>
  <si>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</si>
  <si>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</si>
  <si>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</si>
  <si>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</si>
  <si>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</si>
  <si>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</si>
  <si>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</si>
  <si>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</si>
  <si>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</si>
  <si>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</si>
  <si>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</si>
  <si>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</si>
  <si>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</si>
  <si>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</si>
  <si>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</si>
  <si>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</si>
  <si>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</si>
  <si>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</si>
  <si>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</si>
  <si>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</si>
  <si>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</si>
  <si>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</si>
  <si>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</si>
  <si>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</si>
  <si>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</si>
  <si>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</si>
  <si>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</si>
  <si>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</si>
  <si>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</si>
  <si>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</si>
  <si>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</si>
  <si>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</si>
  <si>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</si>
  <si>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</si>
  <si>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</si>
  <si>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</si>
  <si>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</si>
  <si>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</si>
  <si>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</si>
  <si>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</si>
  <si>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</si>
  <si>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</si>
  <si>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</si>
  <si>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</si>
  <si>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</si>
  <si>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</si>
  <si>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</si>
  <si>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</si>
  <si>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</si>
  <si>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</si>
  <si>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</si>
  <si>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</si>
  <si>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</si>
  <si>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</si>
  <si>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</si>
  <si>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</si>
  <si>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</si>
  <si>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</si>
  <si>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</si>
  <si>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</si>
  <si>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</si>
  <si>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</si>
  <si>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</si>
  <si>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</si>
  <si>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</si>
  <si>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</si>
  <si>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</si>
  <si>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</si>
  <si>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</si>
  <si>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</si>
  <si>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</si>
  <si>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</si>
  <si>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</si>
  <si>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</si>
  <si>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</si>
  <si>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</si>
  <si>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</si>
  <si>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</si>
  <si>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</si>
  <si>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</si>
  <si>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</si>
  <si>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</si>
  <si>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</si>
  <si>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</si>
  <si>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</si>
  <si>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</si>
  <si>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</si>
  <si>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</si>
  <si>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</si>
  <si>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</si>
  <si>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</si>
  <si>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</si>
  <si>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</si>
  <si>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</si>
  <si>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</si>
  <si>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</si>
  <si>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</si>
  <si>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</si>
  <si>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</si>
  <si>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</si>
  <si>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</si>
  <si>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</si>
  <si>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</si>
  <si>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</si>
  <si>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</si>
  <si>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</si>
  <si>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</si>
  <si>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</si>
  <si>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</si>
  <si>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</si>
  <si>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</si>
  <si>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</si>
  <si>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</si>
  <si>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</si>
  <si>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</si>
  <si>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</si>
  <si>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</si>
  <si>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</si>
  <si>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</si>
  <si>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</si>
  <si>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</si>
  <si>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</si>
  <si>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</si>
  <si>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</si>
  <si>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</si>
  <si>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</si>
  <si>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</si>
  <si>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</si>
  <si>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</si>
  <si>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</si>
  <si>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</si>
  <si>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</si>
  <si>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</si>
  <si>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</si>
  <si>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</si>
  <si>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</si>
  <si>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</si>
  <si>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</si>
  <si>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</si>
  <si>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</si>
  <si>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</si>
  <si>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</si>
  <si>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</si>
  <si>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</si>
  <si>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</si>
  <si>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</si>
  <si>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</si>
  <si>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</si>
  <si>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</si>
  <si>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</si>
  <si>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</si>
  <si>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</si>
  <si>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</si>
  <si>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</si>
  <si>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</si>
  <si>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</si>
  <si>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</si>
  <si>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</si>
  <si>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</si>
  <si>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</si>
  <si>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</si>
  <si>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</si>
  <si>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</si>
  <si>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</si>
  <si>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</si>
  <si>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</si>
  <si>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</si>
  <si>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</si>
  <si>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</si>
  <si>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</si>
  <si>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</si>
  <si>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</si>
  <si>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</si>
  <si>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</si>
  <si>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</si>
  <si>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</si>
  <si>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</si>
  <si>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</si>
  <si>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</si>
  <si>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</si>
  <si>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</si>
  <si>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</si>
  <si>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</si>
  <si>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</si>
  <si>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</si>
  <si>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</si>
  <si>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II.2018
</t>
  </si>
  <si>
    <t>BALANCE SHEET (as of 30/06/2018)</t>
  </si>
  <si>
    <t>INCOME STATEMENT (as of 30/06/2018)</t>
  </si>
  <si>
    <t>Company:  IDICO-PETROLEUM TRADING CONSTRUCTION INVESTMENT JOINT STOCK COMPANY (PXL)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</si>
</sst>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zoomScale="120" zoomScaleNormal="120" zoomScalePageLayoutView="0" workbookViewId="0" topLeftCell="A1">
      <selection activeCell="A1" sqref="A1:E1"/>
    </sheetView>
  </sheetViews>
  <sheetFormatPr defaultColWidth="9.140625" defaultRowHeight="12"/>
  <cols>
    <col min="1" max="1" width="40.421875" style="0" customWidth="1"/>
    <col min="2" max="2" width="49.140625" style="0" hidden="1" customWidth="1"/>
    <col min="3" max="3" width="18.00390625" style="0" hidden="1" customWidth="1"/>
    <col min="4" max="4" width="11.0039062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499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640273492440</v>
      </c>
      <c r="F10" s="24">
        <v>604472832728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354384517</v>
      </c>
      <c r="F11" s="20">
        <f>F12+F13</f>
        <v>400469638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354384517</v>
      </c>
      <c r="F12" s="21">
        <v>400469638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70650000000</v>
      </c>
      <c r="F14" s="20">
        <f>F15+F16+F17</f>
        <v>34900000000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70650000000</v>
      </c>
      <c r="F17" s="21">
        <v>34900000000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160253600359</v>
      </c>
      <c r="F18" s="20">
        <f>F19+F22+F23+F24+F25+F26+F27+F28</f>
        <v>158157078598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141352424252</v>
      </c>
      <c r="F19" s="21">
        <v>136232674889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917766744</v>
      </c>
      <c r="F22" s="21">
        <v>342299703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20284943608</v>
      </c>
      <c r="F26" s="21">
        <v>23883638251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-2301534245</v>
      </c>
      <c r="F27" s="21">
        <v>-2301534245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399687046969</v>
      </c>
      <c r="F29" s="20">
        <f>F30+F31</f>
        <v>401289744167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399687046969</v>
      </c>
      <c r="F30" s="21">
        <v>401289744167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9328460595</v>
      </c>
      <c r="F32" s="20">
        <f>F33+F36+F37+F38+F39</f>
        <v>9725540325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60000000</v>
      </c>
      <c r="F33" s="21"/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9258122045</v>
      </c>
      <c r="F36" s="21">
        <v>9725540325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10338550</v>
      </c>
      <c r="F37" s="21"/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404832146015</v>
      </c>
      <c r="F43" s="20">
        <f>F44+F54+F64+F67+F70+F76</f>
        <v>405605426184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E45+E46+E47+E48+E49+E50+E53+E52</f>
        <v>166696367685</v>
      </c>
      <c r="F44" s="20">
        <f>F45+F46+F47+F48+F49+F50+F53+F52</f>
        <v>166696367685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/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166696367685</v>
      </c>
      <c r="F52" s="21">
        <v>166696367685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46070715</v>
      </c>
      <c r="F54" s="20">
        <f>F55+F58+F61</f>
        <v>114858069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46070715</v>
      </c>
      <c r="F55" s="20">
        <f>F56+F57</f>
        <v>114858069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1350508182</v>
      </c>
      <c r="F56" s="21">
        <v>1404083132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-1304437467</v>
      </c>
      <c r="F57" s="21">
        <v>-1289225063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0</v>
      </c>
      <c r="F61" s="20">
        <f>F62+F63</f>
        <v>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41782000</v>
      </c>
      <c r="F62" s="21">
        <v>41782000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-41782000</v>
      </c>
      <c r="F63" s="21">
        <v>-41782000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14078330524</v>
      </c>
      <c r="F67" s="20">
        <f>F68+F69</f>
        <v>14078330524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14078330524</v>
      </c>
      <c r="F69" s="21">
        <v>14078330524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207853438186</v>
      </c>
      <c r="F70" s="20">
        <f>F71+F72+F73+F74+F75</f>
        <v>207853438186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>
        <v>215515000000</v>
      </c>
      <c r="F72" s="21">
        <v>215515000000</v>
      </c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67882391454</v>
      </c>
      <c r="F73" s="21">
        <v>67882391454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-75543953268</v>
      </c>
      <c r="F74" s="21">
        <v>-75543953268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16157938905</v>
      </c>
      <c r="F76" s="20">
        <f>F77+F78+F79+F80</f>
        <v>16862431720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16157938905</v>
      </c>
      <c r="F77" s="21">
        <v>16862431720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1045105638455</v>
      </c>
      <c r="F81" s="20">
        <f>F10+F43</f>
        <v>1010078258912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205902242130</v>
      </c>
      <c r="F83" s="20">
        <f>F84+F106</f>
        <v>177964821040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205902242130</v>
      </c>
      <c r="F84" s="20">
        <f>F85+F88+F89+F90+F91+F92+F93+F94+F95+F97+F98+F99+F100+F101+F102</f>
        <v>177964821040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22800917841</v>
      </c>
      <c r="F85" s="21">
        <v>20615689518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29967879690</v>
      </c>
      <c r="F88" s="21">
        <v>1058000000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/>
      <c r="F89" s="21">
        <v>23485932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/>
      <c r="F90" s="21"/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11453070262</v>
      </c>
      <c r="F91" s="21">
        <v>11542159523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40060374337</v>
      </c>
      <c r="F95" s="21">
        <v>43105486067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101620000000</v>
      </c>
      <c r="F97" s="21">
        <v>101620000000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0</v>
      </c>
      <c r="F106" s="20">
        <f>SUM(F107:F119)</f>
        <v>0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/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839203396325</v>
      </c>
      <c r="F120" s="20">
        <f>F121+F139</f>
        <v>832113437872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839203396325</v>
      </c>
      <c r="F121" s="20">
        <f>F122+F125+F126+F127+F128+F129+F130+F131+F132+F133+F134+F137+F138</f>
        <v>832113437872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827222120000</v>
      </c>
      <c r="F122" s="20">
        <f>F123+F124</f>
        <v>827222120000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827222120000</v>
      </c>
      <c r="F123" s="21">
        <v>827222120000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-735703081</v>
      </c>
      <c r="F128" s="21">
        <v>-735703081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12264138227</v>
      </c>
      <c r="F131" s="21">
        <v>12264138227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949808972</v>
      </c>
      <c r="F133" s="21">
        <v>949808972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-496967793</v>
      </c>
      <c r="F134" s="20">
        <f>F135+F136</f>
        <v>-7586926246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-7586926246</v>
      </c>
      <c r="F135" s="21">
        <v>-19208437349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7089958453</v>
      </c>
      <c r="F136" s="21">
        <v>11621511103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>
        <f>E140+E141+E142+E143+E146</f>
        <v>0</v>
      </c>
      <c r="F139" s="21">
        <f>F140+F141+F142+F143+F146</f>
        <v>0</v>
      </c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E144+E145</f>
        <v>0</v>
      </c>
      <c r="F143" s="21">
        <f>F144+F145</f>
        <v>0</v>
      </c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1045105638455</v>
      </c>
      <c r="F147" s="20">
        <f>F83+F120</f>
        <v>1010078258912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H28" sqref="H28"/>
    </sheetView>
  </sheetViews>
  <sheetFormatPr defaultColWidth="36.57421875" defaultRowHeight="12"/>
  <cols>
    <col min="1" max="1" width="39.140625" style="0" hidden="1" customWidth="1"/>
    <col min="2" max="2" width="55.00390625" style="0" customWidth="1"/>
    <col min="3" max="3" width="11.8515625" style="0" hidden="1" customWidth="1"/>
    <col min="4" max="4" width="16.421875" style="0" hidden="1" customWidth="1"/>
    <col min="5" max="5" width="19.57421875" style="27" customWidth="1"/>
    <col min="6" max="6" width="25.57421875" style="27" customWidth="1"/>
    <col min="7" max="8" width="36.57421875" style="27" customWidth="1"/>
  </cols>
  <sheetData>
    <row r="1" spans="1:8" ht="65.25" customHeight="1">
      <c r="A1" s="33" t="s">
        <v>499</v>
      </c>
      <c r="B1" s="33"/>
      <c r="C1" s="33"/>
      <c r="D1" s="33"/>
      <c r="E1" s="33"/>
      <c r="F1" s="33"/>
      <c r="G1" s="33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>
      <c r="A3" s="35" t="s">
        <v>496</v>
      </c>
      <c r="B3" s="35"/>
      <c r="C3" s="35"/>
      <c r="D3" s="35"/>
      <c r="E3" s="35"/>
      <c r="F3"/>
      <c r="G3"/>
      <c r="H3"/>
    </row>
    <row r="4" spans="1:8" ht="15.75">
      <c r="A4" s="36" t="s">
        <v>498</v>
      </c>
      <c r="B4" s="36"/>
      <c r="C4" s="36"/>
      <c r="D4" s="36"/>
      <c r="E4" s="36"/>
      <c r="F4"/>
      <c r="G4"/>
      <c r="H4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4030084674</v>
      </c>
      <c r="F9" s="21">
        <v>11780619906</v>
      </c>
      <c r="G9" s="21">
        <v>25675279096</v>
      </c>
      <c r="H9" s="21">
        <v>16195368678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>
        <v>992034315</v>
      </c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4030084674</v>
      </c>
      <c r="F11" s="20">
        <f>F9-F10</f>
        <v>11780619906</v>
      </c>
      <c r="G11" s="20">
        <f>G9-G10</f>
        <v>24683244781</v>
      </c>
      <c r="H11" s="20">
        <f>H9-H10</f>
        <v>16195368678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2470259201</v>
      </c>
      <c r="F12" s="21">
        <v>9877323412</v>
      </c>
      <c r="G12" s="21">
        <v>20765759032</v>
      </c>
      <c r="H12" s="21">
        <v>13146365845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1559825473</v>
      </c>
      <c r="F13" s="20">
        <f>F11-F12</f>
        <v>1903296494</v>
      </c>
      <c r="G13" s="20">
        <f>G11-G12</f>
        <v>3917485749</v>
      </c>
      <c r="H13" s="20">
        <f>H11-H12</f>
        <v>3049002833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3555436822</v>
      </c>
      <c r="F14" s="21">
        <v>4734163546</v>
      </c>
      <c r="G14" s="21">
        <v>6907583294</v>
      </c>
      <c r="H14" s="21">
        <v>7769344826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256872778</v>
      </c>
      <c r="F15" s="21">
        <v>256872779</v>
      </c>
      <c r="G15" s="21">
        <v>510922778</v>
      </c>
      <c r="H15" s="21">
        <v>510922779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256872778</v>
      </c>
      <c r="F16" s="21">
        <v>256872779</v>
      </c>
      <c r="G16" s="21">
        <v>510922778</v>
      </c>
      <c r="H16" s="21">
        <v>510922779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69667556</v>
      </c>
      <c r="F18" s="21">
        <v>76722570</v>
      </c>
      <c r="G18" s="21">
        <v>168556744</v>
      </c>
      <c r="H18" s="21">
        <v>130738839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1706106365</v>
      </c>
      <c r="F19" s="21">
        <v>2360766823</v>
      </c>
      <c r="G19" s="21">
        <v>3600274016</v>
      </c>
      <c r="H19" s="21">
        <v>4501861351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3082615596</v>
      </c>
      <c r="F20" s="20">
        <f>F13+F14-F15+F17-F18-F19</f>
        <v>3943097868</v>
      </c>
      <c r="G20" s="20">
        <f>G13+G14-G15+G17-G18-G19</f>
        <v>6545315505</v>
      </c>
      <c r="H20" s="20">
        <f>H13+H14-H15+H17-H18-H19</f>
        <v>5674824690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3066671</v>
      </c>
      <c r="F21" s="21">
        <v>25000000</v>
      </c>
      <c r="G21" s="21">
        <v>616562948</v>
      </c>
      <c r="H21" s="21">
        <v>678315323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16920000</v>
      </c>
      <c r="F22" s="21">
        <v>85900000</v>
      </c>
      <c r="G22" s="21">
        <v>71920000</v>
      </c>
      <c r="H22" s="21">
        <v>351200000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-13853329</v>
      </c>
      <c r="F23" s="20">
        <f>F21-F22</f>
        <v>-60900000</v>
      </c>
      <c r="G23" s="20">
        <f>G21-G22</f>
        <v>544642948</v>
      </c>
      <c r="H23" s="20">
        <f>H21-H22</f>
        <v>327115323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3068762267</v>
      </c>
      <c r="F24" s="20">
        <f>F20+F23</f>
        <v>3882197868</v>
      </c>
      <c r="G24" s="20">
        <f>G20+G23</f>
        <v>7089958453</v>
      </c>
      <c r="H24" s="20">
        <f>H20+H23</f>
        <v>6001940013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/>
      <c r="F25" s="21"/>
      <c r="G25" s="21"/>
      <c r="H25" s="21"/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3068762267</v>
      </c>
      <c r="F27" s="20">
        <f>F24-F25-F26</f>
        <v>3882197868</v>
      </c>
      <c r="G27" s="20">
        <f>G24-G25-G26</f>
        <v>7089958453</v>
      </c>
      <c r="H27" s="20">
        <f>H24-H25-H26</f>
        <v>6001940013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/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/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37</v>
      </c>
      <c r="F30" s="21">
        <v>47</v>
      </c>
      <c r="G30" s="21">
        <v>86</v>
      </c>
      <c r="H30" s="21">
        <v>73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3:E3"/>
    <mergeCell ref="A4:E4"/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2018-07-31T02:41:20Z</dcterms:modified>
  <cp:category/>
  <cp:version/>
  <cp:contentType/>
  <cp:contentStatus/>
</cp:coreProperties>
</file>